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335" windowHeight="6585"/>
  </bookViews>
  <sheets>
    <sheet name="ゴルフ運賃計算" sheetId="1" r:id="rId1"/>
    <sheet name="140" sheetId="4" r:id="rId2"/>
    <sheet name="変更履歴"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3" i="1" l="1"/>
  <c r="D21" i="1" l="1"/>
  <c r="B30" i="1" l="1"/>
  <c r="C17" i="1"/>
  <c r="K12" i="1"/>
  <c r="K11" i="1"/>
  <c r="N4" i="4" l="1"/>
  <c r="M4" i="4"/>
  <c r="L4" i="4"/>
  <c r="K4" i="4"/>
  <c r="J4" i="4"/>
  <c r="I4" i="4"/>
  <c r="H4" i="4"/>
  <c r="G4" i="4"/>
  <c r="F4" i="4"/>
  <c r="E4" i="4"/>
  <c r="D4" i="4"/>
  <c r="C4" i="4"/>
  <c r="F22" i="1" l="1"/>
  <c r="D25" i="1" s="1"/>
  <c r="D22" i="1"/>
  <c r="C30" i="1" l="1"/>
</calcChain>
</file>

<file path=xl/sharedStrings.xml><?xml version="1.0" encoding="utf-8"?>
<sst xmlns="http://schemas.openxmlformats.org/spreadsheetml/2006/main" count="49" uniqueCount="44">
  <si>
    <t>北海道</t>
    <rPh sb="0" eb="3">
      <t>ホッカイドウ</t>
    </rPh>
    <phoneticPr fontId="1"/>
  </si>
  <si>
    <t>北東北（青森・秋田・岩手）</t>
    <rPh sb="0" eb="1">
      <t>キタ</t>
    </rPh>
    <rPh sb="1" eb="3">
      <t>トウホク</t>
    </rPh>
    <rPh sb="4" eb="6">
      <t>アオモリ</t>
    </rPh>
    <rPh sb="7" eb="9">
      <t>アキタ</t>
    </rPh>
    <rPh sb="10" eb="12">
      <t>イワテ</t>
    </rPh>
    <phoneticPr fontId="1"/>
  </si>
  <si>
    <t>南東北（宮城・山形・福島）</t>
    <rPh sb="0" eb="1">
      <t>ミナミ</t>
    </rPh>
    <rPh sb="1" eb="3">
      <t>トウホク</t>
    </rPh>
    <rPh sb="4" eb="6">
      <t>ミヤギ</t>
    </rPh>
    <rPh sb="7" eb="9">
      <t>ヤマガタ</t>
    </rPh>
    <rPh sb="10" eb="12">
      <t>フクシマ</t>
    </rPh>
    <phoneticPr fontId="1"/>
  </si>
  <si>
    <t>関東（東京・茨城・栃木・群馬・埼玉・千葉・神奈川・山梨）</t>
    <rPh sb="0" eb="2">
      <t>カントウ</t>
    </rPh>
    <rPh sb="3" eb="5">
      <t>トウキョウ</t>
    </rPh>
    <rPh sb="6" eb="8">
      <t>イバラギ</t>
    </rPh>
    <rPh sb="9" eb="11">
      <t>トチギ</t>
    </rPh>
    <rPh sb="12" eb="14">
      <t>グンマ</t>
    </rPh>
    <rPh sb="15" eb="17">
      <t>サイタマ</t>
    </rPh>
    <rPh sb="18" eb="20">
      <t>チバ</t>
    </rPh>
    <rPh sb="21" eb="24">
      <t>カナガワ</t>
    </rPh>
    <rPh sb="25" eb="27">
      <t>ヤマナシ</t>
    </rPh>
    <phoneticPr fontId="1"/>
  </si>
  <si>
    <t>信越（長野・新潟）</t>
    <rPh sb="0" eb="2">
      <t>シンエツ</t>
    </rPh>
    <rPh sb="3" eb="5">
      <t>ナガノ</t>
    </rPh>
    <rPh sb="6" eb="8">
      <t>ニイガタ</t>
    </rPh>
    <phoneticPr fontId="1"/>
  </si>
  <si>
    <t>北陸（富山・石川・福井）</t>
    <rPh sb="0" eb="2">
      <t>ホクリク</t>
    </rPh>
    <rPh sb="3" eb="5">
      <t>トヤマ</t>
    </rPh>
    <rPh sb="6" eb="8">
      <t>イシカワ</t>
    </rPh>
    <rPh sb="9" eb="11">
      <t>フクイ</t>
    </rPh>
    <phoneticPr fontId="1"/>
  </si>
  <si>
    <t>中部（静岡・愛知・岐阜・三重）</t>
    <rPh sb="0" eb="2">
      <t>チュウブ</t>
    </rPh>
    <rPh sb="3" eb="5">
      <t>シズオカ</t>
    </rPh>
    <rPh sb="6" eb="8">
      <t>アイチ</t>
    </rPh>
    <rPh sb="9" eb="11">
      <t>ギフ</t>
    </rPh>
    <rPh sb="12" eb="14">
      <t>ミエ</t>
    </rPh>
    <phoneticPr fontId="1"/>
  </si>
  <si>
    <t>関西（京都・滋賀・奈良・和歌山・大阪・兵庫）</t>
    <rPh sb="0" eb="2">
      <t>カンサイ</t>
    </rPh>
    <rPh sb="3" eb="5">
      <t>キョウト</t>
    </rPh>
    <rPh sb="6" eb="8">
      <t>シガ</t>
    </rPh>
    <rPh sb="9" eb="11">
      <t>ナラ</t>
    </rPh>
    <rPh sb="12" eb="15">
      <t>ワカヤマ</t>
    </rPh>
    <rPh sb="16" eb="18">
      <t>オオサカ</t>
    </rPh>
    <rPh sb="19" eb="21">
      <t>ヒョウゴ</t>
    </rPh>
    <phoneticPr fontId="1"/>
  </si>
  <si>
    <t>中国（岡山・広島・山口・鳥取・島根）</t>
    <rPh sb="0" eb="2">
      <t>チュウゴク</t>
    </rPh>
    <rPh sb="3" eb="5">
      <t>オカヤマ</t>
    </rPh>
    <rPh sb="6" eb="8">
      <t>ヒロシマ</t>
    </rPh>
    <rPh sb="9" eb="11">
      <t>ヤマグチ</t>
    </rPh>
    <rPh sb="12" eb="14">
      <t>トットリ</t>
    </rPh>
    <rPh sb="15" eb="17">
      <t>シマネ</t>
    </rPh>
    <phoneticPr fontId="1"/>
  </si>
  <si>
    <t>四国（香川・徳島・高知・愛媛）</t>
    <rPh sb="0" eb="2">
      <t>シコク</t>
    </rPh>
    <rPh sb="3" eb="5">
      <t>カガワ</t>
    </rPh>
    <rPh sb="6" eb="8">
      <t>トクシマ</t>
    </rPh>
    <rPh sb="9" eb="11">
      <t>コウチ</t>
    </rPh>
    <rPh sb="12" eb="14">
      <t>エヒメ</t>
    </rPh>
    <phoneticPr fontId="1"/>
  </si>
  <si>
    <t>九州（福岡・佐賀・長崎・熊本・大分・宮崎・鹿児島）</t>
    <rPh sb="0" eb="2">
      <t>キュウシュウ</t>
    </rPh>
    <rPh sb="3" eb="5">
      <t>フクオカ</t>
    </rPh>
    <rPh sb="6" eb="8">
      <t>サガ</t>
    </rPh>
    <rPh sb="9" eb="11">
      <t>ナガサキ</t>
    </rPh>
    <rPh sb="12" eb="14">
      <t>クマモト</t>
    </rPh>
    <rPh sb="15" eb="17">
      <t>オオイタ</t>
    </rPh>
    <rPh sb="18" eb="20">
      <t>ミヤザキ</t>
    </rPh>
    <rPh sb="21" eb="24">
      <t>カゴシマ</t>
    </rPh>
    <phoneticPr fontId="1"/>
  </si>
  <si>
    <t>沖縄</t>
    <rPh sb="0" eb="2">
      <t>オキナワ</t>
    </rPh>
    <phoneticPr fontId="1"/>
  </si>
  <si>
    <t>発送元</t>
    <rPh sb="0" eb="2">
      <t>ハッソウ</t>
    </rPh>
    <rPh sb="2" eb="3">
      <t>モト</t>
    </rPh>
    <phoneticPr fontId="1"/>
  </si>
  <si>
    <t>お届け先</t>
    <rPh sb="1" eb="2">
      <t>トド</t>
    </rPh>
    <rPh sb="3" eb="4">
      <t>サキ</t>
    </rPh>
    <phoneticPr fontId="1"/>
  </si>
  <si>
    <t>メンバーズ？</t>
    <phoneticPr fontId="1"/>
  </si>
  <si>
    <t>はい</t>
  </si>
  <si>
    <t>はい</t>
    <phoneticPr fontId="1"/>
  </si>
  <si>
    <t>いいえ</t>
  </si>
  <si>
    <t>いいえ</t>
    <phoneticPr fontId="1"/>
  </si>
  <si>
    <t>持ち込み？</t>
    <rPh sb="0" eb="1">
      <t>モ</t>
    </rPh>
    <rPh sb="2" eb="3">
      <t>コ</t>
    </rPh>
    <phoneticPr fontId="1"/>
  </si>
  <si>
    <t>手書き送り状？</t>
    <rPh sb="0" eb="2">
      <t>テガ</t>
    </rPh>
    <rPh sb="3" eb="4">
      <t>オク</t>
    </rPh>
    <rPh sb="5" eb="6">
      <t>ジョウ</t>
    </rPh>
    <phoneticPr fontId="1"/>
  </si>
  <si>
    <t>クロネコメンバー割？</t>
    <rPh sb="8" eb="9">
      <t>ワ</t>
    </rPh>
    <phoneticPr fontId="1"/>
  </si>
  <si>
    <t>割引額</t>
    <rPh sb="0" eb="3">
      <t>ワリビキガク</t>
    </rPh>
    <phoneticPr fontId="1"/>
  </si>
  <si>
    <t>作成者　オイケ</t>
    <rPh sb="0" eb="3">
      <t>サクセイシャ</t>
    </rPh>
    <phoneticPr fontId="1"/>
  </si>
  <si>
    <t>【使い方】</t>
    <rPh sb="1" eb="2">
      <t>ツカ</t>
    </rPh>
    <rPh sb="3" eb="4">
      <t>カタ</t>
    </rPh>
    <phoneticPr fontId="1"/>
  </si>
  <si>
    <t>割引オプション</t>
    <rPh sb="0" eb="2">
      <t>ワリビキ</t>
    </rPh>
    <phoneticPr fontId="1"/>
  </si>
  <si>
    <t>まず、発送元とお届け先の右側のオレンジ色のセルをクリックして該当地域を選択してください。</t>
    <rPh sb="3" eb="5">
      <t>ハッソウ</t>
    </rPh>
    <rPh sb="5" eb="6">
      <t>モト</t>
    </rPh>
    <rPh sb="8" eb="9">
      <t>トド</t>
    </rPh>
    <rPh sb="10" eb="11">
      <t>サキ</t>
    </rPh>
    <rPh sb="12" eb="14">
      <t>ミギガワ</t>
    </rPh>
    <rPh sb="19" eb="20">
      <t>イロ</t>
    </rPh>
    <rPh sb="30" eb="32">
      <t>ガイトウ</t>
    </rPh>
    <rPh sb="32" eb="34">
      <t>チイキ</t>
    </rPh>
    <rPh sb="35" eb="37">
      <t>センタク</t>
    </rPh>
    <phoneticPr fontId="1"/>
  </si>
  <si>
    <t>往復？</t>
    <rPh sb="0" eb="2">
      <t>オウフク</t>
    </rPh>
    <phoneticPr fontId="1"/>
  </si>
  <si>
    <t>定価運賃（税込）</t>
    <rPh sb="0" eb="2">
      <t>テイカ</t>
    </rPh>
    <rPh sb="2" eb="4">
      <t>ウンチン</t>
    </rPh>
    <rPh sb="5" eb="7">
      <t>ゼイコミ</t>
    </rPh>
    <phoneticPr fontId="1"/>
  </si>
  <si>
    <t>割引後運賃（税込）</t>
    <rPh sb="0" eb="2">
      <t>ワリビキ</t>
    </rPh>
    <rPh sb="2" eb="3">
      <t>ゴ</t>
    </rPh>
    <rPh sb="3" eb="5">
      <t>ウンチン</t>
    </rPh>
    <rPh sb="6" eb="8">
      <t>ゼイコミ</t>
    </rPh>
    <phoneticPr fontId="1"/>
  </si>
  <si>
    <t>次に、割引オプションの右側のオレンジ色のはい/いいえを選択すると、黄色のセルに割引後運賃（税込）が表示されます。</t>
    <rPh sb="0" eb="1">
      <t>ツギ</t>
    </rPh>
    <rPh sb="3" eb="5">
      <t>ワリビキ</t>
    </rPh>
    <rPh sb="11" eb="13">
      <t>ミギガワ</t>
    </rPh>
    <rPh sb="18" eb="19">
      <t>イロ</t>
    </rPh>
    <rPh sb="27" eb="29">
      <t>センタク</t>
    </rPh>
    <rPh sb="33" eb="35">
      <t>キイロ</t>
    </rPh>
    <rPh sb="39" eb="41">
      <t>ワリビキ</t>
    </rPh>
    <rPh sb="41" eb="42">
      <t>ゴ</t>
    </rPh>
    <rPh sb="42" eb="44">
      <t>ウンチン</t>
    </rPh>
    <rPh sb="45" eb="47">
      <t>ゼイコミ</t>
    </rPh>
    <rPh sb="49" eb="51">
      <t>ヒョウジ</t>
    </rPh>
    <phoneticPr fontId="1"/>
  </si>
  <si>
    <t>はい/いいえ</t>
    <phoneticPr fontId="1"/>
  </si>
  <si>
    <t>クロネコヤマト　ゴルフ宅急便　運賃計算表</t>
    <rPh sb="11" eb="14">
      <t>タッキュウビン</t>
    </rPh>
    <rPh sb="15" eb="17">
      <t>ウンチン</t>
    </rPh>
    <rPh sb="17" eb="19">
      <t>ケイサン</t>
    </rPh>
    <rPh sb="19" eb="20">
      <t>ヒョウ</t>
    </rPh>
    <phoneticPr fontId="1"/>
  </si>
  <si>
    <t>キャディバッグ　定価運賃一覧</t>
    <rPh sb="8" eb="10">
      <t>テイカ</t>
    </rPh>
    <rPh sb="10" eb="12">
      <t>ウンチン</t>
    </rPh>
    <rPh sb="12" eb="14">
      <t>イチラン</t>
    </rPh>
    <phoneticPr fontId="1"/>
  </si>
  <si>
    <t>キャディバッグ</t>
    <phoneticPr fontId="1"/>
  </si>
  <si>
    <t>140サイズ</t>
    <phoneticPr fontId="1"/>
  </si>
  <si>
    <t>九州（福岡・佐賀・長崎・熊本・大分・宮崎・鹿児島）</t>
  </si>
  <si>
    <t>変更履歴</t>
    <rPh sb="0" eb="2">
      <t>ヘンコウ</t>
    </rPh>
    <rPh sb="2" eb="4">
      <t>リレキ</t>
    </rPh>
    <phoneticPr fontId="1"/>
  </si>
  <si>
    <t>新規作成</t>
    <rPh sb="0" eb="2">
      <t>シンキ</t>
    </rPh>
    <rPh sb="2" eb="4">
      <t>サクセイ</t>
    </rPh>
    <phoneticPr fontId="1"/>
  </si>
  <si>
    <t>①メンバーズが持ち込んでネコピットで送り状を作成した場合の割引額を変更した。
変更前は、片道、往復共に100円割引。
変更後は、片道100円割引、往復150円割引。
②持ち込み割引額を変更した。
変更前は、片道、往復共に100円引き。
変更後は、片道100円割引、往復200円割引。</t>
    <rPh sb="7" eb="8">
      <t>モ</t>
    </rPh>
    <rPh sb="9" eb="10">
      <t>コ</t>
    </rPh>
    <rPh sb="18" eb="19">
      <t>オク</t>
    </rPh>
    <rPh sb="20" eb="21">
      <t>ジョウ</t>
    </rPh>
    <rPh sb="22" eb="24">
      <t>サクセイ</t>
    </rPh>
    <rPh sb="26" eb="28">
      <t>バアイ</t>
    </rPh>
    <rPh sb="29" eb="31">
      <t>ワリビキ</t>
    </rPh>
    <rPh sb="31" eb="32">
      <t>ガク</t>
    </rPh>
    <rPh sb="33" eb="35">
      <t>ヘンコウ</t>
    </rPh>
    <rPh sb="39" eb="41">
      <t>ヘンコウ</t>
    </rPh>
    <rPh sb="41" eb="42">
      <t>マエ</t>
    </rPh>
    <rPh sb="44" eb="46">
      <t>カタミチ</t>
    </rPh>
    <rPh sb="47" eb="49">
      <t>オウフク</t>
    </rPh>
    <rPh sb="49" eb="50">
      <t>トモ</t>
    </rPh>
    <rPh sb="54" eb="55">
      <t>エン</t>
    </rPh>
    <rPh sb="55" eb="57">
      <t>ワリビキ</t>
    </rPh>
    <rPh sb="59" eb="61">
      <t>ヘンコウ</t>
    </rPh>
    <rPh sb="61" eb="62">
      <t>アト</t>
    </rPh>
    <rPh sb="64" eb="66">
      <t>カタミチ</t>
    </rPh>
    <rPh sb="69" eb="70">
      <t>エン</t>
    </rPh>
    <rPh sb="70" eb="72">
      <t>ワリビキ</t>
    </rPh>
    <rPh sb="73" eb="75">
      <t>オウフク</t>
    </rPh>
    <rPh sb="78" eb="79">
      <t>エン</t>
    </rPh>
    <rPh sb="79" eb="81">
      <t>ワリビキ</t>
    </rPh>
    <rPh sb="84" eb="85">
      <t>モ</t>
    </rPh>
    <rPh sb="86" eb="87">
      <t>コ</t>
    </rPh>
    <rPh sb="88" eb="91">
      <t>ワリビキガク</t>
    </rPh>
    <rPh sb="92" eb="94">
      <t>ヘンコウ</t>
    </rPh>
    <rPh sb="98" eb="100">
      <t>ヘンコウ</t>
    </rPh>
    <rPh sb="100" eb="101">
      <t>マエ</t>
    </rPh>
    <rPh sb="103" eb="105">
      <t>カタミチ</t>
    </rPh>
    <rPh sb="106" eb="108">
      <t>オウフク</t>
    </rPh>
    <rPh sb="108" eb="109">
      <t>トモ</t>
    </rPh>
    <rPh sb="113" eb="114">
      <t>エン</t>
    </rPh>
    <rPh sb="114" eb="115">
      <t>ビ</t>
    </rPh>
    <rPh sb="118" eb="120">
      <t>ヘンコウ</t>
    </rPh>
    <rPh sb="120" eb="121">
      <t>アト</t>
    </rPh>
    <rPh sb="123" eb="125">
      <t>カタミチ</t>
    </rPh>
    <rPh sb="128" eb="129">
      <t>エン</t>
    </rPh>
    <rPh sb="129" eb="131">
      <t>ワリビキ</t>
    </rPh>
    <rPh sb="132" eb="134">
      <t>オウフク</t>
    </rPh>
    <rPh sb="137" eb="138">
      <t>エン</t>
    </rPh>
    <rPh sb="138" eb="140">
      <t>ワリビキ</t>
    </rPh>
    <phoneticPr fontId="1"/>
  </si>
  <si>
    <t>①メンバーズ以外が持ち込んでネコピットで送り状を作成した場合の割引額を変更した。
変更前は、片道、往復共に50円割引。
変更後は、片道50円割引、往復100円割引。</t>
    <rPh sb="6" eb="8">
      <t>イガイ</t>
    </rPh>
    <phoneticPr fontId="1"/>
  </si>
  <si>
    <t>作成日 2019/10/1</t>
    <rPh sb="0" eb="3">
      <t>サクセイビ</t>
    </rPh>
    <phoneticPr fontId="1"/>
  </si>
  <si>
    <t>消費増税に伴い、運賃や包装資材代金を更新。</t>
    <rPh sb="0" eb="2">
      <t>ショウヒ</t>
    </rPh>
    <rPh sb="2" eb="4">
      <t>ゾウゼイ</t>
    </rPh>
    <rPh sb="5" eb="6">
      <t>トモナ</t>
    </rPh>
    <rPh sb="8" eb="10">
      <t>ウンチン</t>
    </rPh>
    <rPh sb="11" eb="13">
      <t>ホウソウ</t>
    </rPh>
    <rPh sb="13" eb="15">
      <t>シザイ</t>
    </rPh>
    <rPh sb="15" eb="17">
      <t>ダイキン</t>
    </rPh>
    <rPh sb="18" eb="20">
      <t>コウシン</t>
    </rPh>
    <phoneticPr fontId="1"/>
  </si>
  <si>
    <t>2019年10月1日現在　税込</t>
    <rPh sb="4" eb="5">
      <t>ネン</t>
    </rPh>
    <rPh sb="7" eb="8">
      <t>ガツ</t>
    </rPh>
    <rPh sb="9" eb="10">
      <t>ニチ</t>
    </rPh>
    <rPh sb="10" eb="12">
      <t>ゲンザイ</t>
    </rPh>
    <rPh sb="13" eb="15">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</si>
</sst>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4" x14ac:knownFonts="1">
    <font>
      <sz val="11"/>
      <color theme="1"/>
      <name val="ＭＳ Ｐゴシック"/>
      <family val="2"/>
      <charset val="128"/>
      <scheme val="minor"/>
    </font>
    <font>
      <sz val="6"/>
      <name val="ＭＳ Ｐゴシック"/>
      <family val="2"/>
      <charset val="128"/>
      <scheme val="minor"/>
    </font>
    <font>
      <b/>
      <sz val="16"/>
      <color theme="4" tint="-0.249977111117893"/>
      <name val="HG丸ｺﾞｼｯｸM-PRO"/>
      <family val="3"/>
      <charset val="128"/>
    </font>
    <font>
      <sz val="20"/>
      <color theme="1"/>
      <name val="ＭＳ Ｐゴシック"/>
      <family val="2"/>
      <charset val="128"/>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1" xfId="0"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6" xfId="0" applyBorder="1">
      <alignment vertical="center"/>
    </xf>
    <xf numFmtId="0" fontId="0" fillId="0" borderId="6" xfId="0" applyBorder="1" applyAlignment="1">
      <alignment horizontal="center" vertical="center"/>
    </xf>
    <xf numFmtId="5" fontId="0" fillId="0" borderId="7" xfId="0" applyNumberFormat="1" applyBorder="1">
      <alignment vertical="center"/>
    </xf>
    <xf numFmtId="5" fontId="0" fillId="0" borderId="1" xfId="0" applyNumberFormat="1" applyBorder="1">
      <alignment vertical="center"/>
    </xf>
    <xf numFmtId="5" fontId="3" fillId="3" borderId="8" xfId="0" applyNumberFormat="1" applyFont="1" applyFill="1" applyBorder="1">
      <alignment vertical="center"/>
    </xf>
    <xf numFmtId="0" fontId="0" fillId="0" borderId="0" xfId="0" applyBorder="1" applyAlignment="1">
      <alignment horizontal="center" vertical="center"/>
    </xf>
    <xf numFmtId="5" fontId="0" fillId="0" borderId="0" xfId="0" applyNumberForma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4" borderId="1" xfId="0" applyFill="1" applyBorder="1">
      <alignment vertical="center"/>
    </xf>
    <xf numFmtId="0" fontId="0" fillId="2" borderId="7"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xf numFmtId="5" fontId="3" fillId="0" borderId="0" xfId="0" applyNumberFormat="1" applyFont="1" applyFill="1" applyBorder="1" applyAlignment="1">
      <alignment horizontal="right" vertical="center"/>
    </xf>
    <xf numFmtId="14" fontId="0" fillId="0" borderId="0" xfId="0" applyNumberFormat="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115" zoomScaleNormal="115" workbookViewId="0">
      <selection activeCell="B4" sqref="B4"/>
    </sheetView>
  </sheetViews>
  <sheetFormatPr defaultRowHeight="13.5" x14ac:dyDescent="0.15"/>
  <cols>
    <col min="1" max="1" width="2.75" customWidth="1"/>
    <col min="2" max="3" width="22.625" customWidth="1"/>
    <col min="4" max="14" width="9.625" customWidth="1"/>
  </cols>
  <sheetData>
    <row r="1" spans="1:13" ht="18.75" x14ac:dyDescent="0.15">
      <c r="A1" s="1" t="s">
        <v>32</v>
      </c>
    </row>
    <row r="3" spans="1:13" x14ac:dyDescent="0.15">
      <c r="B3" t="s">
        <v>41</v>
      </c>
    </row>
    <row r="4" spans="1:13" x14ac:dyDescent="0.15">
      <c r="B4" t="s">
        <v>23</v>
      </c>
    </row>
    <row r="6" spans="1:13" x14ac:dyDescent="0.15">
      <c r="B6" t="s">
        <v>24</v>
      </c>
    </row>
    <row r="7" spans="1:13" x14ac:dyDescent="0.15">
      <c r="B7" t="s">
        <v>26</v>
      </c>
    </row>
    <row r="8" spans="1:13" x14ac:dyDescent="0.15">
      <c r="B8" t="s">
        <v>30</v>
      </c>
    </row>
    <row r="10" spans="1:13" x14ac:dyDescent="0.15">
      <c r="K10" t="s">
        <v>35</v>
      </c>
      <c r="M10" t="s">
        <v>16</v>
      </c>
    </row>
    <row r="11" spans="1:13" x14ac:dyDescent="0.15">
      <c r="B11" s="2" t="s">
        <v>12</v>
      </c>
      <c r="C11" s="7" t="s">
        <v>3</v>
      </c>
      <c r="K11">
        <f>MATCH(C11,'140'!B5:B16,0)</f>
        <v>4</v>
      </c>
      <c r="M11" t="s">
        <v>18</v>
      </c>
    </row>
    <row r="12" spans="1:13" x14ac:dyDescent="0.15">
      <c r="B12" s="2" t="s">
        <v>13</v>
      </c>
      <c r="C12" s="7" t="s">
        <v>36</v>
      </c>
      <c r="K12">
        <f>MATCH(C12,'140'!C4:N4,0)</f>
        <v>11</v>
      </c>
    </row>
    <row r="15" spans="1:13" x14ac:dyDescent="0.15">
      <c r="B15" s="17"/>
      <c r="C15" s="19" t="s">
        <v>34</v>
      </c>
      <c r="D15" s="17"/>
      <c r="E15" s="17"/>
      <c r="H15" s="8"/>
      <c r="I15" s="8"/>
      <c r="J15" s="8"/>
      <c r="K15" s="8"/>
      <c r="L15" s="8"/>
    </row>
    <row r="16" spans="1:13" ht="14.25" thickBot="1" x14ac:dyDescent="0.2">
      <c r="B16" s="17"/>
      <c r="C16" s="20" t="s">
        <v>28</v>
      </c>
      <c r="D16" s="17"/>
      <c r="E16" s="17"/>
    </row>
    <row r="17" spans="2:6" ht="14.25" thickTop="1" x14ac:dyDescent="0.15">
      <c r="B17" s="18"/>
      <c r="C17" s="14">
        <f>MAX(INDEX('140'!C5:'140'!N16,K11,K12),INDEX('140'!C5:'140'!N16,K12,K11))</f>
        <v>2288</v>
      </c>
      <c r="D17" s="18"/>
      <c r="E17" s="18"/>
    </row>
    <row r="20" spans="2:6" ht="14.25" thickBot="1" x14ac:dyDescent="0.2">
      <c r="B20" s="12" t="s">
        <v>25</v>
      </c>
      <c r="C20" s="13" t="s">
        <v>31</v>
      </c>
      <c r="D20" s="13" t="s">
        <v>22</v>
      </c>
    </row>
    <row r="21" spans="2:6" ht="14.25" thickTop="1" x14ac:dyDescent="0.15">
      <c r="B21" s="11" t="s">
        <v>19</v>
      </c>
      <c r="C21" s="22" t="s">
        <v>15</v>
      </c>
      <c r="D21" s="14">
        <f>IF(AND($C$21="はい",$C$22="はい"),200,IF(AND($C$21="はい",$C$22="いいえ"),100,0))</f>
        <v>200</v>
      </c>
    </row>
    <row r="22" spans="2:6" x14ac:dyDescent="0.15">
      <c r="B22" s="11" t="s">
        <v>27</v>
      </c>
      <c r="C22" s="22" t="s">
        <v>15</v>
      </c>
      <c r="D22" s="14">
        <f>IF(C22="はい",100,0)</f>
        <v>100</v>
      </c>
      <c r="F22">
        <f>IF(C22="はい",2,1)</f>
        <v>2</v>
      </c>
    </row>
    <row r="23" spans="2:6" x14ac:dyDescent="0.15">
      <c r="B23" s="10" t="s">
        <v>20</v>
      </c>
      <c r="C23" s="22" t="s">
        <v>17</v>
      </c>
      <c r="D23" s="15">
        <f>IF(AND($C$22="はい",$C$23="いいえ"),100,IF(AND($C$22="いいえ",$C$23="いいえ"),50,0))</f>
        <v>100</v>
      </c>
    </row>
    <row r="24" spans="2:6" x14ac:dyDescent="0.15">
      <c r="B24" s="10" t="s">
        <v>14</v>
      </c>
      <c r="C24" s="22" t="s">
        <v>15</v>
      </c>
      <c r="D24" s="15">
        <f>IF(AND($C$24="はい",$C$23="いいえ"),60,0)</f>
        <v>60</v>
      </c>
    </row>
    <row r="25" spans="2:6" x14ac:dyDescent="0.15">
      <c r="B25" s="10" t="s">
        <v>21</v>
      </c>
      <c r="C25" s="22" t="s">
        <v>15</v>
      </c>
      <c r="D25" s="15">
        <f>IF(C25="はい",INT(C17*F22*0.1),0)</f>
        <v>457</v>
      </c>
    </row>
    <row r="28" spans="2:6" x14ac:dyDescent="0.15">
      <c r="B28" s="23"/>
      <c r="C28" s="19" t="s">
        <v>34</v>
      </c>
    </row>
    <row r="29" spans="2:6" ht="14.25" thickBot="1" x14ac:dyDescent="0.2">
      <c r="B29" s="23"/>
      <c r="C29" s="24" t="s">
        <v>29</v>
      </c>
    </row>
    <row r="30" spans="2:6" ht="33" customHeight="1" thickBot="1" x14ac:dyDescent="0.2">
      <c r="B30" s="25" t="str">
        <f>IF(C22="はい","往復","")</f>
        <v>往復</v>
      </c>
      <c r="C30" s="16">
        <f>C17*$F22-SUM($D21:$D25)</f>
        <v>3659</v>
      </c>
    </row>
  </sheetData>
  <phoneticPr fontId="1"/>
  <dataValidations count="3">
    <dataValidation type="list" allowBlank="1" showInputMessage="1" showErrorMessage="1" sqref="C21:C25">
      <formula1>$M$10:$M$11</formula1>
    </dataValidation>
    <dataValidation type="list" allowBlank="1" showInputMessage="1" showErrorMessage="1" sqref="C12">
      <formula1>#REF!</formula1>
    </dataValidation>
    <dataValidation type="list" allowBlank="1" showInputMessage="1" showErrorMessage="1" sqref="C11">
      <formula1>#REF!</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selection activeCell="N17" sqref="N17"/>
    </sheetView>
  </sheetViews>
  <sheetFormatPr defaultRowHeight="13.5" x14ac:dyDescent="0.15"/>
  <cols>
    <col min="1" max="1" width="4" customWidth="1"/>
    <col min="2" max="2" width="13.5" customWidth="1"/>
  </cols>
  <sheetData>
    <row r="1" spans="1:14" ht="18.75" x14ac:dyDescent="0.15">
      <c r="A1" s="1" t="s">
        <v>33</v>
      </c>
    </row>
    <row r="2" spans="1:14" x14ac:dyDescent="0.15">
      <c r="B2" t="s">
        <v>43</v>
      </c>
    </row>
    <row r="3" spans="1:14" x14ac:dyDescent="0.15">
      <c r="A3" s="3"/>
      <c r="B3" s="4"/>
      <c r="C3" s="9">
        <v>1</v>
      </c>
      <c r="D3" s="9">
        <v>2</v>
      </c>
      <c r="E3" s="9">
        <v>3</v>
      </c>
      <c r="F3" s="9">
        <v>4</v>
      </c>
      <c r="G3" s="9">
        <v>5</v>
      </c>
      <c r="H3" s="9">
        <v>6</v>
      </c>
      <c r="I3" s="9">
        <v>7</v>
      </c>
      <c r="J3" s="9">
        <v>8</v>
      </c>
      <c r="K3" s="9">
        <v>9</v>
      </c>
      <c r="L3" s="9">
        <v>10</v>
      </c>
      <c r="M3" s="9">
        <v>11</v>
      </c>
      <c r="N3" s="9">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21">
        <v>1848</v>
      </c>
      <c r="D5" s="2"/>
      <c r="E5" s="2"/>
      <c r="F5" s="2"/>
      <c r="G5" s="2"/>
      <c r="H5" s="2"/>
      <c r="I5" s="2"/>
      <c r="J5" s="2"/>
      <c r="K5" s="2"/>
      <c r="L5" s="2"/>
      <c r="M5" s="2"/>
      <c r="N5" s="2"/>
    </row>
    <row r="6" spans="1:14" x14ac:dyDescent="0.15">
      <c r="A6" s="2">
        <v>2</v>
      </c>
      <c r="B6" s="2" t="s">
        <v>1</v>
      </c>
      <c r="C6" s="21">
        <v>2068</v>
      </c>
      <c r="D6" s="21">
        <v>1848</v>
      </c>
      <c r="E6" s="2"/>
      <c r="F6" s="2"/>
      <c r="G6" s="2"/>
      <c r="H6" s="2"/>
      <c r="I6" s="2"/>
      <c r="J6" s="2"/>
      <c r="K6" s="2"/>
      <c r="L6" s="2"/>
      <c r="M6" s="2"/>
      <c r="N6" s="2"/>
    </row>
    <row r="7" spans="1:14" x14ac:dyDescent="0.15">
      <c r="A7" s="2">
        <v>3</v>
      </c>
      <c r="B7" s="2" t="s">
        <v>2</v>
      </c>
      <c r="C7" s="21">
        <v>2178</v>
      </c>
      <c r="D7" s="21">
        <v>1848</v>
      </c>
      <c r="E7" s="21">
        <v>1848</v>
      </c>
      <c r="F7" s="2"/>
      <c r="G7" s="2"/>
      <c r="H7" s="2"/>
      <c r="I7" s="2"/>
      <c r="J7" s="2"/>
      <c r="K7" s="2"/>
      <c r="L7" s="2"/>
      <c r="M7" s="2"/>
      <c r="N7" s="2"/>
    </row>
    <row r="8" spans="1:14" x14ac:dyDescent="0.15">
      <c r="A8" s="2">
        <v>4</v>
      </c>
      <c r="B8" s="2" t="s">
        <v>3</v>
      </c>
      <c r="C8" s="21">
        <v>2288</v>
      </c>
      <c r="D8" s="21">
        <v>1958</v>
      </c>
      <c r="E8" s="21">
        <v>1848</v>
      </c>
      <c r="F8" s="21">
        <v>1848</v>
      </c>
      <c r="G8" s="2"/>
      <c r="H8" s="2"/>
      <c r="I8" s="2"/>
      <c r="J8" s="2"/>
      <c r="K8" s="2"/>
      <c r="L8" s="2"/>
      <c r="M8" s="2"/>
      <c r="N8" s="2"/>
    </row>
    <row r="9" spans="1:14" x14ac:dyDescent="0.15">
      <c r="A9" s="2">
        <v>5</v>
      </c>
      <c r="B9" s="2" t="s">
        <v>4</v>
      </c>
      <c r="C9" s="21">
        <v>2288</v>
      </c>
      <c r="D9" s="21">
        <v>1958</v>
      </c>
      <c r="E9" s="21">
        <v>1848</v>
      </c>
      <c r="F9" s="21">
        <v>1848</v>
      </c>
      <c r="G9" s="21">
        <v>1848</v>
      </c>
      <c r="H9" s="2"/>
      <c r="I9" s="2"/>
      <c r="J9" s="2"/>
      <c r="K9" s="2"/>
      <c r="L9" s="2"/>
      <c r="M9" s="2"/>
      <c r="N9" s="2"/>
    </row>
    <row r="10" spans="1:14" x14ac:dyDescent="0.15">
      <c r="A10" s="2">
        <v>6</v>
      </c>
      <c r="B10" s="2" t="s">
        <v>5</v>
      </c>
      <c r="C10" s="21">
        <v>2398</v>
      </c>
      <c r="D10" s="21">
        <v>2068</v>
      </c>
      <c r="E10" s="21">
        <v>1958</v>
      </c>
      <c r="F10" s="21">
        <v>1848</v>
      </c>
      <c r="G10" s="21">
        <v>1848</v>
      </c>
      <c r="H10" s="21">
        <v>1848</v>
      </c>
      <c r="I10" s="2"/>
      <c r="J10" s="2"/>
      <c r="K10" s="2"/>
      <c r="L10" s="2"/>
      <c r="M10" s="2"/>
      <c r="N10" s="2"/>
    </row>
    <row r="11" spans="1:14" x14ac:dyDescent="0.15">
      <c r="A11" s="2">
        <v>7</v>
      </c>
      <c r="B11" s="2" t="s">
        <v>6</v>
      </c>
      <c r="C11" s="21">
        <v>2398</v>
      </c>
      <c r="D11" s="21">
        <v>2068</v>
      </c>
      <c r="E11" s="21">
        <v>1958</v>
      </c>
      <c r="F11" s="21">
        <v>1848</v>
      </c>
      <c r="G11" s="21">
        <v>1848</v>
      </c>
      <c r="H11" s="21">
        <v>1848</v>
      </c>
      <c r="I11" s="21">
        <v>1848</v>
      </c>
      <c r="J11" s="2"/>
      <c r="K11" s="2"/>
      <c r="L11" s="2"/>
      <c r="M11" s="2"/>
      <c r="N11" s="2"/>
    </row>
    <row r="12" spans="1:14" x14ac:dyDescent="0.15">
      <c r="A12" s="2">
        <v>8</v>
      </c>
      <c r="B12" s="2" t="s">
        <v>7</v>
      </c>
      <c r="C12" s="21">
        <v>2618</v>
      </c>
      <c r="D12" s="21">
        <v>2178</v>
      </c>
      <c r="E12" s="21">
        <v>2068</v>
      </c>
      <c r="F12" s="21">
        <v>1958</v>
      </c>
      <c r="G12" s="21">
        <v>1958</v>
      </c>
      <c r="H12" s="21">
        <v>1848</v>
      </c>
      <c r="I12" s="21">
        <v>1848</v>
      </c>
      <c r="J12" s="21">
        <v>1848</v>
      </c>
      <c r="K12" s="2"/>
      <c r="L12" s="2"/>
      <c r="M12" s="2"/>
      <c r="N12" s="2"/>
    </row>
    <row r="13" spans="1:14" x14ac:dyDescent="0.15">
      <c r="A13" s="2">
        <v>9</v>
      </c>
      <c r="B13" s="2" t="s">
        <v>8</v>
      </c>
      <c r="C13" s="21">
        <v>2728</v>
      </c>
      <c r="D13" s="21">
        <v>2288</v>
      </c>
      <c r="E13" s="21">
        <v>2288</v>
      </c>
      <c r="F13" s="21">
        <v>2068</v>
      </c>
      <c r="G13" s="21">
        <v>2068</v>
      </c>
      <c r="H13" s="21">
        <v>1958</v>
      </c>
      <c r="I13" s="21">
        <v>1958</v>
      </c>
      <c r="J13" s="21">
        <v>1848</v>
      </c>
      <c r="K13" s="21">
        <v>1848</v>
      </c>
      <c r="L13" s="2"/>
      <c r="M13" s="2"/>
      <c r="N13" s="2"/>
    </row>
    <row r="14" spans="1:14" x14ac:dyDescent="0.15">
      <c r="A14" s="2">
        <v>10</v>
      </c>
      <c r="B14" s="2" t="s">
        <v>9</v>
      </c>
      <c r="C14" s="21">
        <v>2728</v>
      </c>
      <c r="D14" s="21">
        <v>2288</v>
      </c>
      <c r="E14" s="21">
        <v>2288</v>
      </c>
      <c r="F14" s="21">
        <v>2068</v>
      </c>
      <c r="G14" s="21">
        <v>2068</v>
      </c>
      <c r="H14" s="21">
        <v>1958</v>
      </c>
      <c r="I14" s="21">
        <v>1958</v>
      </c>
      <c r="J14" s="21">
        <v>1848</v>
      </c>
      <c r="K14" s="21">
        <v>1848</v>
      </c>
      <c r="L14" s="21">
        <v>1848</v>
      </c>
      <c r="M14" s="2"/>
      <c r="N14" s="2"/>
    </row>
    <row r="15" spans="1:14" x14ac:dyDescent="0.15">
      <c r="A15" s="2">
        <v>11</v>
      </c>
      <c r="B15" s="2" t="s">
        <v>10</v>
      </c>
      <c r="C15" s="21">
        <v>2948</v>
      </c>
      <c r="D15" s="21">
        <v>2508</v>
      </c>
      <c r="E15" s="21">
        <v>2508</v>
      </c>
      <c r="F15" s="21">
        <v>2288</v>
      </c>
      <c r="G15" s="21">
        <v>2288</v>
      </c>
      <c r="H15" s="21">
        <v>2068</v>
      </c>
      <c r="I15" s="21">
        <v>2068</v>
      </c>
      <c r="J15" s="21">
        <v>1958</v>
      </c>
      <c r="K15" s="21">
        <v>1848</v>
      </c>
      <c r="L15" s="21">
        <v>1958</v>
      </c>
      <c r="M15" s="21">
        <v>1848</v>
      </c>
      <c r="N15" s="2"/>
    </row>
    <row r="16" spans="1:14" x14ac:dyDescent="0.15">
      <c r="A16" s="2">
        <v>12</v>
      </c>
      <c r="B16" s="2" t="s">
        <v>11</v>
      </c>
      <c r="C16" s="21">
        <v>4268</v>
      </c>
      <c r="D16" s="21">
        <v>3938</v>
      </c>
      <c r="E16" s="21">
        <v>3828</v>
      </c>
      <c r="F16" s="21">
        <v>3608</v>
      </c>
      <c r="G16" s="21">
        <v>3718</v>
      </c>
      <c r="H16" s="21">
        <v>3718</v>
      </c>
      <c r="I16" s="21">
        <v>3608</v>
      </c>
      <c r="J16" s="21">
        <v>3608</v>
      </c>
      <c r="K16" s="21">
        <v>3608</v>
      </c>
      <c r="L16" s="21">
        <v>3608</v>
      </c>
      <c r="M16" s="21">
        <v>3498</v>
      </c>
      <c r="N16" s="21">
        <v>1848</v>
      </c>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9" sqref="B9"/>
    </sheetView>
  </sheetViews>
  <sheetFormatPr defaultRowHeight="13.5" x14ac:dyDescent="0.15"/>
  <cols>
    <col min="1" max="1" width="10.5" bestFit="1" customWidth="1"/>
    <col min="2" max="2" width="69.5" customWidth="1"/>
  </cols>
  <sheetData>
    <row r="1" spans="1:2" ht="18.75" x14ac:dyDescent="0.15">
      <c r="A1" s="1" t="s">
        <v>37</v>
      </c>
    </row>
    <row r="3" spans="1:2" x14ac:dyDescent="0.15">
      <c r="A3" s="26">
        <v>43495</v>
      </c>
      <c r="B3" t="s">
        <v>38</v>
      </c>
    </row>
    <row r="4" spans="1:2" ht="81" x14ac:dyDescent="0.15">
      <c r="A4" s="26">
        <v>43506</v>
      </c>
      <c r="B4" s="27" t="s">
        <v>39</v>
      </c>
    </row>
    <row r="5" spans="1:2" ht="40.5" x14ac:dyDescent="0.15">
      <c r="A5" s="26">
        <v>43508</v>
      </c>
      <c r="B5" s="27" t="s">
        <v>40</v>
      </c>
    </row>
    <row r="6" spans="1:2" x14ac:dyDescent="0.15">
      <c r="A6" s="26">
        <v>43739</v>
      </c>
      <c r="B6" t="s">
        <v>42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ゴルフ運賃計算</vt:lpstr>
      <vt:lpstr>140</vt:lpstr>
      <vt:lpstr>変更履歴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2019-01-24T08:40:06Z</dcterms:created>
  <dcterms:modified xsi:type="dcterms:W3CDTF">2019-09-30T13:20:56Z</dcterms:modified>
</cp:coreProperties>
</file>